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90" windowHeight="60" activeTab="0"/>
  </bookViews>
  <sheets>
    <sheet name="2022" sheetId="1" r:id="rId1"/>
  </sheets>
  <definedNames>
    <definedName name="_xlnm.Print_Area" localSheetId="0">'2022'!$A$1:$G$18</definedName>
  </definedNames>
  <calcPr fullCalcOnLoad="1"/>
</workbook>
</file>

<file path=xl/sharedStrings.xml><?xml version="1.0" encoding="utf-8"?>
<sst xmlns="http://schemas.openxmlformats.org/spreadsheetml/2006/main" count="17" uniqueCount="16">
  <si>
    <t>ASM VIGEVANO E LOMELLINA SPA</t>
  </si>
  <si>
    <t>Ragione sociale</t>
  </si>
  <si>
    <t>Attività</t>
  </si>
  <si>
    <t>Totale</t>
  </si>
  <si>
    <t>ANNO</t>
  </si>
  <si>
    <t>ASM IMPIANTI E SERVIZI AMBIENTALI SPA</t>
  </si>
  <si>
    <t>ciclo integrato dei rifiuti e illuminazione elettrica votiva</t>
  </si>
  <si>
    <t>Ammortamenti e svalutazioni</t>
  </si>
  <si>
    <t>Costi della produzione (al netto delle capitalizzazioni,degli ammortamenti e delle svalutazioni)</t>
  </si>
  <si>
    <t>Oneri finanziari, straordinari ed imposte</t>
  </si>
  <si>
    <t xml:space="preserve">ricavi </t>
  </si>
  <si>
    <t>controllo</t>
  </si>
  <si>
    <t>Costi contabilizzati</t>
  </si>
  <si>
    <t>aggiornato il 04/07/2018</t>
  </si>
  <si>
    <t xml:space="preserve">Servizi erogati </t>
  </si>
  <si>
    <t xml:space="preserve">ciclo integrato dei rifiuti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</si>
</sst>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1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11" xfId="0" applyNumberFormat="1" applyFill="1" applyBorder="1" applyAlignment="1">
      <alignment/>
    </xf>
    <xf numFmtId="170" fontId="18" fillId="0" borderId="12" xfId="0" applyNumberFormat="1" applyFont="1" applyBorder="1" applyAlignment="1">
      <alignment/>
    </xf>
    <xf numFmtId="170" fontId="18" fillId="0" borderId="12" xfId="0" applyNumberFormat="1" applyFont="1" applyFill="1" applyBorder="1" applyAlignment="1">
      <alignment/>
    </xf>
    <xf numFmtId="170" fontId="18" fillId="0" borderId="11" xfId="0" applyNumberFormat="1" applyFont="1" applyBorder="1" applyAlignment="1">
      <alignment/>
    </xf>
    <xf numFmtId="170" fontId="18" fillId="0" borderId="11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170" fontId="0" fillId="0" borderId="13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3">
      <selection activeCell="B19" sqref="B19"/>
    </sheetView>
  </sheetViews>
  <sheetFormatPr defaultColWidth="9.140625" defaultRowHeight="15"/>
  <cols>
    <col min="1" max="1" width="16.7109375" style="0" customWidth="1"/>
    <col min="2" max="2" width="33.8515625" style="0" customWidth="1"/>
    <col min="3" max="3" width="16.7109375" style="0" customWidth="1"/>
    <col min="4" max="4" width="22.57421875" style="0" customWidth="1"/>
    <col min="5" max="7" width="16.7109375" style="0" customWidth="1"/>
    <col min="8" max="9" width="14.00390625" style="0" hidden="1" customWidth="1"/>
  </cols>
  <sheetData>
    <row r="1" spans="1:7" ht="15">
      <c r="A1" s="2" t="s">
        <v>0</v>
      </c>
      <c r="G1" s="10" t="s">
        <v>13</v>
      </c>
    </row>
    <row r="3" ht="15">
      <c r="A3" s="2" t="s">
        <v>14</v>
      </c>
    </row>
    <row r="4" ht="15">
      <c r="A4" s="2" t="s">
        <v>12</v>
      </c>
    </row>
    <row r="5" ht="9" customHeight="1"/>
    <row r="6" spans="1:9" ht="91.5" customHeight="1">
      <c r="A6" s="3" t="s">
        <v>1</v>
      </c>
      <c r="B6" s="3" t="s">
        <v>2</v>
      </c>
      <c r="C6" s="3" t="s">
        <v>4</v>
      </c>
      <c r="D6" s="3" t="s">
        <v>8</v>
      </c>
      <c r="E6" s="3" t="s">
        <v>7</v>
      </c>
      <c r="F6" s="7" t="s">
        <v>9</v>
      </c>
      <c r="G6" s="3" t="s">
        <v>3</v>
      </c>
      <c r="H6" s="1" t="s">
        <v>10</v>
      </c>
      <c r="I6" s="8" t="s">
        <v>11</v>
      </c>
    </row>
    <row r="7" spans="1:9" ht="15" customHeight="1">
      <c r="A7" s="20" t="s">
        <v>5</v>
      </c>
      <c r="B7" s="20" t="s">
        <v>6</v>
      </c>
      <c r="C7" s="16">
        <v>2011</v>
      </c>
      <c r="D7" s="17">
        <f>11075418-11501-E7</f>
        <v>10711407</v>
      </c>
      <c r="E7" s="17">
        <v>352510</v>
      </c>
      <c r="F7" s="17">
        <f>200410+207055+17739-15036</f>
        <v>410168</v>
      </c>
      <c r="G7" s="17">
        <f aca="true" t="shared" si="0" ref="G7:G18">D7+E7+F7</f>
        <v>11474085</v>
      </c>
      <c r="H7">
        <f>10987767-11501+800000+6072</f>
        <v>11782338</v>
      </c>
      <c r="I7" s="9">
        <f>H7-G7-308253</f>
        <v>0</v>
      </c>
    </row>
    <row r="8" spans="1:9" ht="15">
      <c r="A8" s="21"/>
      <c r="B8" s="21"/>
      <c r="C8" s="4">
        <v>2012</v>
      </c>
      <c r="D8" s="6">
        <f>11281634-211015-E8</f>
        <v>10694835</v>
      </c>
      <c r="E8" s="6">
        <v>375784</v>
      </c>
      <c r="F8" s="6">
        <f>218423+30000-100491</f>
        <v>147932</v>
      </c>
      <c r="G8" s="6">
        <f t="shared" si="0"/>
        <v>11218551</v>
      </c>
      <c r="H8">
        <f>11245303-211015+4977+8376</f>
        <v>11047641</v>
      </c>
      <c r="I8" s="9">
        <f>H8-G8+170910</f>
        <v>0</v>
      </c>
    </row>
    <row r="9" spans="1:9" ht="15">
      <c r="A9" s="21"/>
      <c r="B9" s="21"/>
      <c r="C9" s="4">
        <v>2013</v>
      </c>
      <c r="D9" s="6">
        <f>11227141-6241-E9</f>
        <v>10874138</v>
      </c>
      <c r="E9" s="6">
        <f>346762</f>
        <v>346762</v>
      </c>
      <c r="F9" s="6">
        <f>345696+6492+148024+210813</f>
        <v>711025</v>
      </c>
      <c r="G9" s="6">
        <f t="shared" si="0"/>
        <v>11931925</v>
      </c>
      <c r="H9">
        <f>12133040-6241+344</f>
        <v>12127143</v>
      </c>
      <c r="I9" s="9">
        <f>H9-G9-195218</f>
        <v>0</v>
      </c>
    </row>
    <row r="10" spans="1:9" ht="15">
      <c r="A10" s="21"/>
      <c r="B10" s="21"/>
      <c r="C10" s="4">
        <v>2014</v>
      </c>
      <c r="D10" s="6">
        <v>10661033</v>
      </c>
      <c r="E10" s="6">
        <v>279955</v>
      </c>
      <c r="F10" s="6">
        <v>610849</v>
      </c>
      <c r="G10" s="6">
        <f t="shared" si="0"/>
        <v>11551837</v>
      </c>
      <c r="I10" s="9"/>
    </row>
    <row r="11" spans="1:9" ht="15">
      <c r="A11" s="21"/>
      <c r="B11" s="21"/>
      <c r="C11" s="4">
        <v>2015</v>
      </c>
      <c r="D11" s="6">
        <v>10471542</v>
      </c>
      <c r="E11" s="6">
        <v>257855</v>
      </c>
      <c r="F11" s="6">
        <v>1378374</v>
      </c>
      <c r="G11" s="6">
        <f t="shared" si="0"/>
        <v>12107771</v>
      </c>
      <c r="I11" s="9"/>
    </row>
    <row r="12" spans="1:9" ht="15">
      <c r="A12" s="22"/>
      <c r="B12" s="22"/>
      <c r="C12" s="5">
        <v>2016</v>
      </c>
      <c r="D12" s="18">
        <f>10526779-270537</f>
        <v>10256242</v>
      </c>
      <c r="E12" s="18">
        <v>270537</v>
      </c>
      <c r="F12" s="19">
        <f>233242+359161</f>
        <v>592403</v>
      </c>
      <c r="G12" s="18">
        <f t="shared" si="0"/>
        <v>11119182</v>
      </c>
      <c r="I12" s="9"/>
    </row>
    <row r="13" spans="1:9" ht="15">
      <c r="A13" s="20" t="s">
        <v>5</v>
      </c>
      <c r="B13" s="20" t="s">
        <v>15</v>
      </c>
      <c r="C13" s="4">
        <v>2017</v>
      </c>
      <c r="D13" s="14">
        <f>10302338-242306-86273</f>
        <v>9973759</v>
      </c>
      <c r="E13" s="14">
        <v>242306</v>
      </c>
      <c r="F13" s="15">
        <f>188805+379614</f>
        <v>568419</v>
      </c>
      <c r="G13" s="14">
        <f t="shared" si="0"/>
        <v>10784484</v>
      </c>
      <c r="I13" s="9"/>
    </row>
    <row r="14" spans="1:9" ht="15">
      <c r="A14" s="21"/>
      <c r="B14" s="21"/>
      <c r="C14" s="4">
        <v>2018</v>
      </c>
      <c r="D14" s="6">
        <f>11122628-258373-350453</f>
        <v>10513802</v>
      </c>
      <c r="E14" s="6">
        <v>258373</v>
      </c>
      <c r="F14" s="11">
        <f>167270+202410</f>
        <v>369680</v>
      </c>
      <c r="G14" s="14">
        <f t="shared" si="0"/>
        <v>11141855</v>
      </c>
      <c r="I14" s="9"/>
    </row>
    <row r="15" spans="1:9" ht="15">
      <c r="A15" s="21"/>
      <c r="B15" s="21"/>
      <c r="C15" s="4">
        <v>2019</v>
      </c>
      <c r="D15" s="14">
        <f>11354129-269327-313646</f>
        <v>10771156</v>
      </c>
      <c r="E15" s="14">
        <v>269327</v>
      </c>
      <c r="F15" s="15">
        <f>198904+204411</f>
        <v>403315</v>
      </c>
      <c r="G15" s="15">
        <f t="shared" si="0"/>
        <v>11443798</v>
      </c>
      <c r="I15" s="9"/>
    </row>
    <row r="16" spans="1:9" ht="15">
      <c r="A16" s="21"/>
      <c r="B16" s="21"/>
      <c r="C16" s="4">
        <v>2020</v>
      </c>
      <c r="D16" s="14">
        <v>11015232</v>
      </c>
      <c r="E16" s="14">
        <v>342174</v>
      </c>
      <c r="F16" s="15">
        <f>100469-576918</f>
        <v>-476449</v>
      </c>
      <c r="G16" s="15">
        <f t="shared" si="0"/>
        <v>10880957</v>
      </c>
      <c r="I16" s="9"/>
    </row>
    <row r="17" spans="1:9" ht="15">
      <c r="A17" s="21"/>
      <c r="B17" s="21"/>
      <c r="C17" s="4">
        <v>2021</v>
      </c>
      <c r="D17" s="14">
        <v>11220470</v>
      </c>
      <c r="E17" s="14">
        <v>360274</v>
      </c>
      <c r="F17" s="15">
        <v>108915</v>
      </c>
      <c r="G17" s="15">
        <f>D17+E17+F17</f>
        <v>11689659</v>
      </c>
      <c r="I17" s="9"/>
    </row>
    <row r="18" spans="1:9" ht="15">
      <c r="A18" s="22"/>
      <c r="B18" s="22"/>
      <c r="C18" s="5">
        <v>2022</v>
      </c>
      <c r="D18" s="12">
        <f>11471428-223132-393305</f>
        <v>10854991</v>
      </c>
      <c r="E18" s="12">
        <v>393305</v>
      </c>
      <c r="F18" s="13">
        <f>7219+354923</f>
        <v>362142</v>
      </c>
      <c r="G18" s="13">
        <f t="shared" si="0"/>
        <v>11610438</v>
      </c>
      <c r="I18" s="9"/>
    </row>
    <row r="20" ht="15">
      <c r="A20" s="2"/>
    </row>
  </sheetData>
  <sheetProtection/>
  <mergeCells count="4">
    <mergeCell ref="B7:B12"/>
    <mergeCell ref="A7:A12"/>
    <mergeCell ref="A13:A18"/>
    <mergeCell ref="B13:B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2023-07-05T14:58:53Z</dcterms:modified>
  <cp:category/>
  <cp:version/>
  <cp:contentType/>
  <cp:contentStatus/>
</cp:coreProperties>
</file>