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<sst xmlns="http://schemas.openxmlformats.org/spreadsheetml/2006/main" count="62" uniqueCount="62">
  <si>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C.E.R.</t>
  </si>
  <si>
    <t>Tipo di rifiuto</t>
  </si>
  <si>
    <t>20 03 01</t>
  </si>
  <si>
    <t xml:space="preserve"> Rifiuti urbani misti</t>
  </si>
  <si>
    <t>15 01 06</t>
  </si>
  <si>
    <t>20 03 03</t>
  </si>
  <si>
    <t>20 03 07</t>
  </si>
  <si>
    <t>15 01 01, 20 01 01</t>
  </si>
  <si>
    <t xml:space="preserve"> Carta e cartone</t>
  </si>
  <si>
    <t>15 01 02</t>
  </si>
  <si>
    <t>20 01 40</t>
  </si>
  <si>
    <t xml:space="preserve"> Metallo</t>
  </si>
  <si>
    <t>20 01 38</t>
  </si>
  <si>
    <t xml:space="preserve"> Legno </t>
  </si>
  <si>
    <t>20 01 08</t>
  </si>
  <si>
    <t xml:space="preserve"> Rifiuti biodegradabili di cucine e mense (umido)</t>
  </si>
  <si>
    <t>20 02 01</t>
  </si>
  <si>
    <t xml:space="preserve"> Rifiuti biodegradabili (verde e ramaglie) </t>
  </si>
  <si>
    <t>20 01 02</t>
  </si>
  <si>
    <t xml:space="preserve"> Vetro (lastre)</t>
  </si>
  <si>
    <t>15 01 07, 15 01 06</t>
  </si>
  <si>
    <t>20 01 23</t>
  </si>
  <si>
    <t xml:space="preserve"> Frigoriferi</t>
  </si>
  <si>
    <t>20 01 35</t>
  </si>
  <si>
    <t xml:space="preserve"> Televisori, monitor, ecc.</t>
  </si>
  <si>
    <t>20 01 36</t>
  </si>
  <si>
    <t xml:space="preserve"> RAEE non pericolosi</t>
  </si>
  <si>
    <t>16 06 01</t>
  </si>
  <si>
    <t>20 01 25</t>
  </si>
  <si>
    <t xml:space="preserve"> Oli e grassi commestibili</t>
  </si>
  <si>
    <t xml:space="preserve"> Pneumatici</t>
  </si>
  <si>
    <t>20 01 10</t>
  </si>
  <si>
    <t>20 01 21</t>
  </si>
  <si>
    <t xml:space="preserve"> Tubi fluorescenti (neon) </t>
  </si>
  <si>
    <t>08 03 18</t>
  </si>
  <si>
    <t xml:space="preserve"> Toner per stampa esauriti </t>
  </si>
  <si>
    <t>20 01 32</t>
  </si>
  <si>
    <t xml:space="preserve"> Medicinali</t>
  </si>
  <si>
    <t>20 01 34, 20 01 33</t>
  </si>
  <si>
    <t xml:space="preserve"> Batterie ed accumulatori (pile)</t>
  </si>
  <si>
    <t xml:space="preserve"> Scarti di olio minerale (olio motore)</t>
  </si>
  <si>
    <t>20 01 27</t>
  </si>
  <si>
    <t xml:space="preserve"> Vernici</t>
  </si>
  <si>
    <t>13 02 05 / 20 01 26</t>
  </si>
  <si>
    <t xml:space="preserve"> Rifiuti ingombranti</t>
  </si>
  <si>
    <t xml:space="preserve"> Residui della pulizia stradale</t>
  </si>
  <si>
    <t xml:space="preserve"> Imballaggi in materiali misti (RSAU)</t>
  </si>
  <si>
    <t xml:space="preserve"> Imballaggi in plastica</t>
  </si>
  <si>
    <t xml:space="preserve"> Imballaggi in vetro (bottiglie) e lattine</t>
  </si>
  <si>
    <t xml:space="preserve"> Batterie al piombo</t>
  </si>
  <si>
    <t xml:space="preserve"> Abbigliamento</t>
  </si>
  <si>
    <t>16 01 03</t>
  </si>
  <si>
    <t>Vigevano</t>
  </si>
  <si>
    <t>Cassolnovo</t>
  </si>
  <si>
    <t>Garlasco</t>
  </si>
  <si>
    <t>Gropello Cairoli</t>
  </si>
  <si>
    <t>Tromello</t>
  </si>
  <si>
    <t>Totale per CER</t>
  </si>
  <si>
    <t>TOTALE per Comuni</t>
  </si>
  <si>
    <t>Borgo San Siro</t>
  </si>
  <si>
    <t>Gravellona Lomellina</t>
  </si>
  <si>
    <t>RIFIUTI GESTITI DA ASM ISA spa - ANNO 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</si>
</sst>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_-* #,##0.0000_-;\-* #,##0.0000_-;_-* &quot;-&quot;????_-;_-@_-"/>
    <numFmt numFmtId="170" formatCode="_-* #,##0.0_-;\-* #,##0.0_-;_-* &quot;-&quot;?_-;_-@_-"/>
    <numFmt numFmtId="171" formatCode="_-* #,##0.00_-;\-* #,##0.00_-;_-* &quot;-&quot;?_-;_-@_-"/>
    <numFmt numFmtId="172" formatCode="_-* #,##0.000_-;\-* #,##0.000_-;_-* &quot;-&quot;?_-;_-@_-"/>
    <numFmt numFmtId="173" formatCode="_-* #,##0.000_-;\-* #,##0.000_-;_-* &quot;-&quot;???_-;_-@_-"/>
    <numFmt numFmtId="174" formatCode="_-* #,##0.000000_-;\-* #,##0.000000_-;_-* &quot;-&quot;??_-;_-@_-"/>
    <numFmt numFmtId="175" formatCode="_-* #,##0.0000000_-;\-* #,##0.000000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_ ;\-#,##0.00\ "/>
  </numFmts>
  <fonts count="39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165" fontId="3" fillId="33" borderId="19" xfId="43" applyNumberFormat="1" applyFont="1" applyFill="1" applyBorder="1" applyAlignment="1">
      <alignment horizontal="center" vertical="center" wrapText="1"/>
    </xf>
    <xf numFmtId="165" fontId="3" fillId="33" borderId="20" xfId="43" applyNumberFormat="1" applyFont="1" applyFill="1" applyBorder="1" applyAlignment="1">
      <alignment horizontal="center" vertical="center" wrapText="1"/>
    </xf>
    <xf numFmtId="165" fontId="3" fillId="33" borderId="21" xfId="43" applyNumberFormat="1" applyFont="1" applyFill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 quotePrefix="1">
      <alignment horizontal="center" vertical="center" wrapText="1"/>
    </xf>
    <xf numFmtId="165" fontId="3" fillId="0" borderId="24" xfId="43" applyNumberFormat="1" applyFont="1" applyFill="1" applyBorder="1" applyAlignment="1">
      <alignment horizontal="center" vertical="center" wrapText="1"/>
    </xf>
    <xf numFmtId="165" fontId="3" fillId="0" borderId="25" xfId="43" applyNumberFormat="1" applyFont="1" applyFill="1" applyBorder="1" applyAlignment="1">
      <alignment horizontal="center" vertical="center" wrapText="1"/>
    </xf>
    <xf numFmtId="165" fontId="3" fillId="0" borderId="26" xfId="43" applyNumberFormat="1" applyFont="1" applyFill="1" applyBorder="1" applyAlignment="1">
      <alignment horizontal="center" vertical="center" wrapText="1"/>
    </xf>
    <xf numFmtId="165" fontId="3" fillId="33" borderId="24" xfId="43" applyNumberFormat="1" applyFont="1" applyFill="1" applyBorder="1" applyAlignment="1">
      <alignment horizontal="center" vertical="center" wrapText="1"/>
    </xf>
    <xf numFmtId="165" fontId="3" fillId="33" borderId="25" xfId="43" applyNumberFormat="1" applyFont="1" applyFill="1" applyBorder="1" applyAlignment="1">
      <alignment horizontal="center" vertical="center" wrapText="1"/>
    </xf>
    <xf numFmtId="165" fontId="3" fillId="33" borderId="26" xfId="43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quotePrefix="1">
      <alignment horizontal="center" vertical="center" wrapText="1"/>
    </xf>
    <xf numFmtId="165" fontId="1" fillId="0" borderId="12" xfId="43" applyNumberFormat="1" applyFont="1" applyFill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165" fontId="3" fillId="33" borderId="29" xfId="43" applyNumberFormat="1" applyFont="1" applyFill="1" applyBorder="1" applyAlignment="1">
      <alignment horizontal="center" vertical="center" wrapText="1"/>
    </xf>
    <xf numFmtId="165" fontId="3" fillId="33" borderId="30" xfId="43" applyNumberFormat="1" applyFont="1" applyFill="1" applyBorder="1" applyAlignment="1">
      <alignment horizontal="center" vertical="center" wrapText="1"/>
    </xf>
    <xf numFmtId="165" fontId="3" fillId="33" borderId="31" xfId="43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2" max="2" width="13.00390625" style="0" customWidth="1"/>
    <col min="3" max="3" width="28.8515625" style="0" customWidth="1"/>
    <col min="4" max="4" width="20.00390625" style="0" customWidth="1"/>
    <col min="5" max="5" width="18.57421875" style="0" customWidth="1"/>
    <col min="6" max="10" width="16.7109375" style="0" customWidth="1"/>
    <col min="11" max="11" width="19.00390625" style="0" customWidth="1"/>
  </cols>
  <sheetData>
    <row r="1" ht="13.5" thickBot="1"/>
    <row r="2" spans="2:11" ht="60" customHeight="1" thickBot="1">
      <c r="B2" s="32" t="s">
        <v>61</v>
      </c>
      <c r="C2" s="33"/>
      <c r="D2" s="33"/>
      <c r="E2" s="33"/>
      <c r="F2" s="33"/>
      <c r="G2" s="33"/>
      <c r="H2" s="33"/>
      <c r="I2" s="33"/>
      <c r="J2" s="33"/>
      <c r="K2" s="34"/>
    </row>
    <row r="3" ht="13.5" thickBot="1"/>
    <row r="4" spans="2:11" ht="34.5" customHeight="1" thickBot="1">
      <c r="B4" s="1" t="s">
        <v>0</v>
      </c>
      <c r="C4" s="2" t="s">
        <v>1</v>
      </c>
      <c r="D4" s="3" t="s">
        <v>52</v>
      </c>
      <c r="E4" s="4" t="s">
        <v>59</v>
      </c>
      <c r="F4" s="5" t="s">
        <v>53</v>
      </c>
      <c r="G4" s="4" t="s">
        <v>54</v>
      </c>
      <c r="H4" s="4" t="s">
        <v>60</v>
      </c>
      <c r="I4" s="4" t="s">
        <v>55</v>
      </c>
      <c r="J4" s="6" t="s">
        <v>56</v>
      </c>
      <c r="K4" s="7" t="s">
        <v>57</v>
      </c>
    </row>
    <row r="5" spans="2:11" ht="27.75" customHeight="1">
      <c r="B5" s="11" t="s">
        <v>2</v>
      </c>
      <c r="C5" s="8" t="s">
        <v>3</v>
      </c>
      <c r="D5" s="12">
        <v>19300540</v>
      </c>
      <c r="E5" s="13">
        <v>359812</v>
      </c>
      <c r="F5" s="13">
        <v>2452096</v>
      </c>
      <c r="G5" s="13">
        <v>3386336</v>
      </c>
      <c r="H5" s="13">
        <v>949162</v>
      </c>
      <c r="I5" s="13">
        <v>957020</v>
      </c>
      <c r="J5" s="14">
        <v>1326534</v>
      </c>
      <c r="K5" s="15">
        <f aca="true" t="shared" si="0" ref="K5:K29">+D5+E5+F5+G5+H5+I5+J5</f>
        <v>28731500</v>
      </c>
    </row>
    <row r="6" spans="2:11" ht="30" customHeight="1">
      <c r="B6" s="23" t="s">
        <v>16</v>
      </c>
      <c r="C6" s="9" t="s">
        <v>17</v>
      </c>
      <c r="D6" s="20">
        <v>2591725</v>
      </c>
      <c r="E6" s="21">
        <v>90569</v>
      </c>
      <c r="F6" s="21">
        <v>470630</v>
      </c>
      <c r="G6" s="21">
        <v>553476</v>
      </c>
      <c r="H6" s="21">
        <v>179688</v>
      </c>
      <c r="I6" s="21">
        <v>143800</v>
      </c>
      <c r="J6" s="22">
        <f>273677+23420</f>
        <v>297097</v>
      </c>
      <c r="K6" s="15">
        <f t="shared" si="0"/>
        <v>4326985</v>
      </c>
    </row>
    <row r="7" spans="2:11" ht="30" customHeight="1">
      <c r="B7" s="16" t="s">
        <v>7</v>
      </c>
      <c r="C7" s="9" t="s">
        <v>8</v>
      </c>
      <c r="D7" s="20">
        <v>2338300</v>
      </c>
      <c r="E7" s="21">
        <v>51599</v>
      </c>
      <c r="F7" s="21">
        <v>180469</v>
      </c>
      <c r="G7" s="21">
        <v>247365</v>
      </c>
      <c r="H7" s="21">
        <v>113636</v>
      </c>
      <c r="I7" s="21">
        <f>184180+9800</f>
        <v>193980</v>
      </c>
      <c r="J7" s="22">
        <f>126111+7020</f>
        <v>133131</v>
      </c>
      <c r="K7" s="15">
        <f t="shared" si="0"/>
        <v>3258480</v>
      </c>
    </row>
    <row r="8" spans="2:11" ht="27.75" customHeight="1">
      <c r="B8" s="16" t="s">
        <v>20</v>
      </c>
      <c r="C8" s="9" t="s">
        <v>48</v>
      </c>
      <c r="D8" s="20">
        <f>5800+1909894</f>
        <v>1915694</v>
      </c>
      <c r="E8" s="21">
        <v>30551</v>
      </c>
      <c r="F8" s="21">
        <v>98152</v>
      </c>
      <c r="G8" s="21">
        <v>152378</v>
      </c>
      <c r="H8" s="21">
        <v>53148</v>
      </c>
      <c r="I8" s="21">
        <v>111738</v>
      </c>
      <c r="J8" s="22">
        <f>79530+7500</f>
        <v>87030</v>
      </c>
      <c r="K8" s="15">
        <f t="shared" si="0"/>
        <v>2448691</v>
      </c>
    </row>
    <row r="9" spans="2:11" ht="30" customHeight="1">
      <c r="B9" s="16" t="s">
        <v>14</v>
      </c>
      <c r="C9" s="9" t="s">
        <v>15</v>
      </c>
      <c r="D9" s="20">
        <v>1827460</v>
      </c>
      <c r="E9" s="21">
        <v>7818</v>
      </c>
      <c r="F9" s="21">
        <v>17218</v>
      </c>
      <c r="G9" s="21">
        <v>104862</v>
      </c>
      <c r="H9" s="21">
        <v>4706</v>
      </c>
      <c r="I9" s="21">
        <v>165220</v>
      </c>
      <c r="J9" s="22">
        <v>17217</v>
      </c>
      <c r="K9" s="15">
        <f t="shared" si="0"/>
        <v>2144501</v>
      </c>
    </row>
    <row r="10" spans="2:11" ht="30" customHeight="1">
      <c r="B10" s="16" t="s">
        <v>4</v>
      </c>
      <c r="C10" s="9" t="s">
        <v>46</v>
      </c>
      <c r="D10" s="20">
        <f>1356580+168640+3260</f>
        <v>1528480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2">
        <v>0</v>
      </c>
      <c r="K10" s="15">
        <f t="shared" si="0"/>
        <v>1528480</v>
      </c>
    </row>
    <row r="11" spans="2:11" ht="27.75" customHeight="1">
      <c r="B11" s="16" t="s">
        <v>9</v>
      </c>
      <c r="C11" s="9" t="s">
        <v>47</v>
      </c>
      <c r="D11" s="20">
        <v>740460</v>
      </c>
      <c r="E11" s="21">
        <v>12660</v>
      </c>
      <c r="F11" s="21">
        <v>56422</v>
      </c>
      <c r="G11" s="21">
        <v>82204</v>
      </c>
      <c r="H11" s="21">
        <v>23942</v>
      </c>
      <c r="I11" s="21">
        <v>66480</v>
      </c>
      <c r="J11" s="22">
        <v>38972</v>
      </c>
      <c r="K11" s="15">
        <f t="shared" si="0"/>
        <v>1021140</v>
      </c>
    </row>
    <row r="12" spans="2:11" ht="27.75" customHeight="1">
      <c r="B12" s="23" t="s">
        <v>12</v>
      </c>
      <c r="C12" s="9" t="s">
        <v>13</v>
      </c>
      <c r="D12" s="17">
        <v>720800</v>
      </c>
      <c r="E12" s="18">
        <v>0</v>
      </c>
      <c r="F12" s="18">
        <v>0</v>
      </c>
      <c r="G12" s="18">
        <v>0</v>
      </c>
      <c r="H12" s="18">
        <v>44520</v>
      </c>
      <c r="I12" s="18">
        <v>66740</v>
      </c>
      <c r="J12" s="19">
        <v>48440</v>
      </c>
      <c r="K12" s="15">
        <f t="shared" si="0"/>
        <v>880500</v>
      </c>
    </row>
    <row r="13" spans="2:11" ht="27.75" customHeight="1">
      <c r="B13" s="16" t="s">
        <v>5</v>
      </c>
      <c r="C13" s="9" t="s">
        <v>45</v>
      </c>
      <c r="D13" s="17">
        <f>209260+490860</f>
        <v>700120</v>
      </c>
      <c r="E13" s="18">
        <v>0</v>
      </c>
      <c r="F13" s="18">
        <v>0</v>
      </c>
      <c r="G13" s="18">
        <v>0</v>
      </c>
      <c r="H13" s="18">
        <v>7360</v>
      </c>
      <c r="I13" s="18">
        <v>0</v>
      </c>
      <c r="J13" s="19">
        <v>0</v>
      </c>
      <c r="K13" s="15">
        <f t="shared" si="0"/>
        <v>707480</v>
      </c>
    </row>
    <row r="14" spans="2:11" ht="27.75" customHeight="1">
      <c r="B14" s="16" t="s">
        <v>6</v>
      </c>
      <c r="C14" s="9" t="s">
        <v>44</v>
      </c>
      <c r="D14" s="17">
        <v>372120</v>
      </c>
      <c r="E14" s="18">
        <v>29660</v>
      </c>
      <c r="F14" s="18">
        <v>159040</v>
      </c>
      <c r="G14" s="18">
        <v>0</v>
      </c>
      <c r="H14" s="18">
        <v>34600</v>
      </c>
      <c r="I14" s="18">
        <v>35620</v>
      </c>
      <c r="J14" s="19">
        <v>34560</v>
      </c>
      <c r="K14" s="15">
        <f t="shared" si="0"/>
        <v>665600</v>
      </c>
    </row>
    <row r="15" spans="2:11" ht="27.75" customHeight="1">
      <c r="B15" s="23" t="s">
        <v>31</v>
      </c>
      <c r="C15" s="9" t="s">
        <v>50</v>
      </c>
      <c r="D15" s="20">
        <v>140944</v>
      </c>
      <c r="E15" s="21">
        <v>1880</v>
      </c>
      <c r="F15" s="21">
        <v>7700</v>
      </c>
      <c r="G15" s="21">
        <v>0</v>
      </c>
      <c r="H15" s="21">
        <v>2430</v>
      </c>
      <c r="I15" s="21">
        <v>0</v>
      </c>
      <c r="J15" s="22">
        <v>3510</v>
      </c>
      <c r="K15" s="15">
        <f t="shared" si="0"/>
        <v>156464</v>
      </c>
    </row>
    <row r="16" spans="2:11" ht="30" customHeight="1">
      <c r="B16" s="16" t="s">
        <v>10</v>
      </c>
      <c r="C16" s="9" t="s">
        <v>11</v>
      </c>
      <c r="D16" s="20">
        <v>148910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2">
        <v>6520</v>
      </c>
      <c r="K16" s="15">
        <f t="shared" si="0"/>
        <v>155430</v>
      </c>
    </row>
    <row r="17" spans="2:11" ht="27.75" customHeight="1">
      <c r="B17" s="16" t="s">
        <v>25</v>
      </c>
      <c r="C17" s="9" t="s">
        <v>26</v>
      </c>
      <c r="D17" s="20">
        <v>112360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2">
        <v>0</v>
      </c>
      <c r="K17" s="15">
        <f t="shared" si="0"/>
        <v>112360</v>
      </c>
    </row>
    <row r="18" spans="2:11" ht="27.75" customHeight="1">
      <c r="B18" s="16" t="s">
        <v>23</v>
      </c>
      <c r="C18" s="10" t="s">
        <v>24</v>
      </c>
      <c r="D18" s="20">
        <v>86766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  <c r="K18" s="15">
        <f t="shared" si="0"/>
        <v>86766</v>
      </c>
    </row>
    <row r="19" spans="2:11" ht="27.75" customHeight="1">
      <c r="B19" s="16" t="s">
        <v>21</v>
      </c>
      <c r="C19" s="10" t="s">
        <v>22</v>
      </c>
      <c r="D19" s="20">
        <v>70980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  <c r="K19" s="15">
        <f t="shared" si="0"/>
        <v>70980</v>
      </c>
    </row>
    <row r="20" spans="2:11" ht="27.75" customHeight="1">
      <c r="B20" s="16" t="s">
        <v>18</v>
      </c>
      <c r="C20" s="10" t="s">
        <v>19</v>
      </c>
      <c r="D20" s="17">
        <v>36690</v>
      </c>
      <c r="E20" s="18">
        <v>0</v>
      </c>
      <c r="F20" s="18">
        <v>0</v>
      </c>
      <c r="G20" s="18">
        <v>0</v>
      </c>
      <c r="H20" s="18">
        <v>19740</v>
      </c>
      <c r="I20" s="18">
        <v>6780</v>
      </c>
      <c r="J20" s="19">
        <v>0</v>
      </c>
      <c r="K20" s="15">
        <f t="shared" si="0"/>
        <v>63210</v>
      </c>
    </row>
    <row r="21" spans="2:11" ht="30" customHeight="1">
      <c r="B21" s="16" t="s">
        <v>51</v>
      </c>
      <c r="C21" s="9" t="s">
        <v>30</v>
      </c>
      <c r="D21" s="20">
        <v>15780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  <c r="K21" s="15">
        <f t="shared" si="0"/>
        <v>15780</v>
      </c>
    </row>
    <row r="22" spans="2:11" ht="27.75" customHeight="1">
      <c r="B22" s="23" t="s">
        <v>41</v>
      </c>
      <c r="C22" s="9" t="s">
        <v>42</v>
      </c>
      <c r="D22" s="20">
        <v>9203</v>
      </c>
      <c r="E22" s="21">
        <v>0</v>
      </c>
      <c r="F22" s="21">
        <v>0</v>
      </c>
      <c r="G22" s="21">
        <v>0</v>
      </c>
      <c r="H22" s="21">
        <v>0</v>
      </c>
      <c r="I22" s="21">
        <v>1330</v>
      </c>
      <c r="J22" s="22">
        <v>0</v>
      </c>
      <c r="K22" s="15">
        <f t="shared" si="0"/>
        <v>10533</v>
      </c>
    </row>
    <row r="23" spans="2:11" ht="27.75" customHeight="1">
      <c r="B23" s="16" t="s">
        <v>28</v>
      </c>
      <c r="C23" s="9" t="s">
        <v>29</v>
      </c>
      <c r="D23" s="20">
        <v>6075</v>
      </c>
      <c r="E23" s="21">
        <v>0</v>
      </c>
      <c r="F23" s="21">
        <v>0</v>
      </c>
      <c r="G23" s="21">
        <v>0</v>
      </c>
      <c r="H23" s="21">
        <v>0</v>
      </c>
      <c r="I23" s="21">
        <v>1330</v>
      </c>
      <c r="J23" s="22">
        <v>0</v>
      </c>
      <c r="K23" s="15">
        <f t="shared" si="0"/>
        <v>7405</v>
      </c>
    </row>
    <row r="24" spans="2:11" ht="27.75" customHeight="1">
      <c r="B24" s="16" t="s">
        <v>38</v>
      </c>
      <c r="C24" s="9" t="s">
        <v>39</v>
      </c>
      <c r="D24" s="20">
        <v>5516</v>
      </c>
      <c r="E24" s="21">
        <v>24</v>
      </c>
      <c r="F24" s="21">
        <v>150</v>
      </c>
      <c r="G24" s="21">
        <v>307</v>
      </c>
      <c r="H24" s="21">
        <v>152</v>
      </c>
      <c r="I24" s="21">
        <v>0</v>
      </c>
      <c r="J24" s="22">
        <v>0</v>
      </c>
      <c r="K24" s="15">
        <f t="shared" si="0"/>
        <v>6149</v>
      </c>
    </row>
    <row r="25" spans="2:11" ht="27.75" customHeight="1">
      <c r="B25" s="23" t="s">
        <v>36</v>
      </c>
      <c r="C25" s="9" t="s">
        <v>37</v>
      </c>
      <c r="D25" s="20">
        <v>3790</v>
      </c>
      <c r="E25" s="21">
        <v>57</v>
      </c>
      <c r="F25" s="21">
        <v>305</v>
      </c>
      <c r="G25" s="21">
        <v>468</v>
      </c>
      <c r="H25" s="21">
        <v>212</v>
      </c>
      <c r="I25" s="21">
        <v>127</v>
      </c>
      <c r="J25" s="22">
        <v>0</v>
      </c>
      <c r="K25" s="15">
        <f t="shared" si="0"/>
        <v>4959</v>
      </c>
    </row>
    <row r="26" spans="2:11" ht="30" customHeight="1">
      <c r="B26" s="16" t="s">
        <v>43</v>
      </c>
      <c r="C26" s="9" t="s">
        <v>40</v>
      </c>
      <c r="D26" s="17">
        <v>3420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5">
        <f t="shared" si="0"/>
        <v>3420</v>
      </c>
    </row>
    <row r="27" spans="2:11" ht="27.75" customHeight="1">
      <c r="B27" s="16" t="s">
        <v>34</v>
      </c>
      <c r="C27" s="9" t="s">
        <v>35</v>
      </c>
      <c r="D27" s="20">
        <v>1335</v>
      </c>
      <c r="E27" s="21">
        <v>0</v>
      </c>
      <c r="F27" s="21">
        <v>0</v>
      </c>
      <c r="G27" s="21">
        <v>0</v>
      </c>
      <c r="H27" s="21">
        <v>0</v>
      </c>
      <c r="I27" s="21">
        <v>887</v>
      </c>
      <c r="J27" s="22">
        <v>0</v>
      </c>
      <c r="K27" s="15">
        <f t="shared" si="0"/>
        <v>2222</v>
      </c>
    </row>
    <row r="28" spans="2:11" ht="30" customHeight="1">
      <c r="B28" s="16" t="s">
        <v>27</v>
      </c>
      <c r="C28" s="10" t="s">
        <v>49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1710</v>
      </c>
      <c r="J28" s="22">
        <v>0</v>
      </c>
      <c r="K28" s="15">
        <f t="shared" si="0"/>
        <v>1710</v>
      </c>
    </row>
    <row r="29" spans="2:11" ht="27.75" customHeight="1" thickBot="1">
      <c r="B29" s="24" t="s">
        <v>32</v>
      </c>
      <c r="C29" s="27" t="s">
        <v>33</v>
      </c>
      <c r="D29" s="28">
        <v>1184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30">
        <v>0</v>
      </c>
      <c r="K29" s="15">
        <f t="shared" si="0"/>
        <v>1184</v>
      </c>
    </row>
    <row r="30" spans="2:11" ht="34.5" customHeight="1" thickBot="1">
      <c r="B30" s="35" t="s">
        <v>58</v>
      </c>
      <c r="C30" s="36"/>
      <c r="D30" s="25">
        <f>SUM(D5:D29)</f>
        <v>32678652</v>
      </c>
      <c r="E30" s="25">
        <f aca="true" t="shared" si="1" ref="E30:J30">SUM(E5:E29)</f>
        <v>584630</v>
      </c>
      <c r="F30" s="25">
        <f t="shared" si="1"/>
        <v>3442182</v>
      </c>
      <c r="G30" s="25">
        <f t="shared" si="1"/>
        <v>4527396</v>
      </c>
      <c r="H30" s="25">
        <f t="shared" si="1"/>
        <v>1433296</v>
      </c>
      <c r="I30" s="25">
        <f t="shared" si="1"/>
        <v>1752762</v>
      </c>
      <c r="J30" s="25">
        <f t="shared" si="1"/>
        <v>1993011</v>
      </c>
      <c r="K30" s="26">
        <f>SUM(K5:K29)</f>
        <v>46411929</v>
      </c>
    </row>
    <row r="32" ht="12.75">
      <c r="E32" s="31"/>
    </row>
    <row r="33" ht="12.75">
      <c r="E33" s="31"/>
    </row>
    <row r="34" ht="12.75">
      <c r="E34" s="31"/>
    </row>
    <row r="35" ht="12.75">
      <c r="E35" s="31"/>
    </row>
  </sheetData>
  <sheetProtection/>
  <mergeCells count="2">
    <mergeCell ref="B30:C30"/>
    <mergeCell ref="B2:K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6" r:id="rId1"/>
  <headerFooter>
    <oddHeader>&amp;LASM ISA spa&amp;R&amp;D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 Cocino</cp:lastModifiedBy>
  <cp:lastPrinted>2016-05-05T12:13:28Z</cp:lastPrinted>
  <dcterms:created xsi:type="dcterms:W3CDTF">2013-02-06T11:41:24Z</dcterms:created>
  <dcterms:modified xsi:type="dcterms:W3CDTF">2016-05-07T08:06:18Z</dcterms:modified>
  <cp:category/>
  <cp:version/>
  <cp:contentType/>
  <cp:contentStatus/>
</cp:coreProperties>
</file>